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Sauvegarde\documents\SUHA\00_Tissage\Site_Romantiss.ch\Documentation\"/>
    </mc:Choice>
  </mc:AlternateContent>
  <xr:revisionPtr revIDLastSave="0" documentId="8_{A5B91643-2AD7-4486-9C76-799B7C36B9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culPro" sheetId="2" r:id="rId1"/>
    <sheet name="Travail_estima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A4" i="3"/>
  <c r="A3" i="3"/>
  <c r="I47" i="2"/>
  <c r="I50" i="2" s="1"/>
  <c r="L14" i="2" l="1"/>
  <c r="L16" i="2" l="1"/>
  <c r="L19" i="2" s="1"/>
  <c r="F16" i="2"/>
  <c r="F17" i="2" s="1"/>
  <c r="J23" i="2" l="1"/>
  <c r="J37" i="2"/>
  <c r="L37" i="2" s="1"/>
  <c r="J38" i="2" s="1"/>
  <c r="L23" i="2"/>
  <c r="L38" i="2" l="1"/>
  <c r="D19" i="2"/>
  <c r="F19" i="2" s="1"/>
  <c r="J24" i="2" s="1"/>
  <c r="L24" i="2" s="1"/>
  <c r="J25" i="2" s="1"/>
  <c r="L25" i="2" s="1"/>
</calcChain>
</file>

<file path=xl/sharedStrings.xml><?xml version="1.0" encoding="utf-8"?>
<sst xmlns="http://schemas.openxmlformats.org/spreadsheetml/2006/main" count="94" uniqueCount="72">
  <si>
    <t>Chaîne</t>
  </si>
  <si>
    <t>Matière</t>
  </si>
  <si>
    <t>Titrage (m/kg)</t>
  </si>
  <si>
    <t>A</t>
  </si>
  <si>
    <t>B</t>
  </si>
  <si>
    <t>C</t>
  </si>
  <si>
    <t>+ Embuvage</t>
  </si>
  <si>
    <t>= Longueur à tisser</t>
  </si>
  <si>
    <t>+ Lisières</t>
  </si>
  <si>
    <t>+ Rétrécissement</t>
  </si>
  <si>
    <t>Longueur &amp; poids total de la chaîne :</t>
  </si>
  <si>
    <t>Nombre de fils au total</t>
  </si>
  <si>
    <t>Convers.</t>
  </si>
  <si>
    <t>= fils</t>
  </si>
  <si>
    <t>= cm/m</t>
  </si>
  <si>
    <t>= kg/gr</t>
  </si>
  <si>
    <t>Trame</t>
  </si>
  <si>
    <t>Couleur</t>
  </si>
  <si>
    <t>Longueur chaîne :</t>
  </si>
  <si>
    <t>Largeur de la chaîne:</t>
  </si>
  <si>
    <t>Longueur &amp; poids total de la trame :</t>
  </si>
  <si>
    <r>
      <t>N</t>
    </r>
    <r>
      <rPr>
        <vertAlign val="superscript"/>
        <sz val="11"/>
        <color theme="1"/>
        <rFont val="Arial"/>
        <family val="2"/>
      </rPr>
      <t>bre</t>
    </r>
    <r>
      <rPr>
        <sz val="11"/>
        <color theme="1"/>
        <rFont val="Arial"/>
        <family val="2"/>
      </rPr>
      <t xml:space="preserve"> de duites / cm :</t>
    </r>
  </si>
  <si>
    <t>Armure / bref</t>
  </si>
  <si>
    <t>+ Ourlets/franges</t>
  </si>
  <si>
    <t>+ Pertes</t>
  </si>
  <si>
    <t>Nombre de fils au cm</t>
  </si>
  <si>
    <t>= Largeur totale (cm)</t>
  </si>
  <si>
    <t>Longueur totale des fils</t>
  </si>
  <si>
    <t>Direct, nombre de fils par sections</t>
  </si>
  <si>
    <t>Travail</t>
  </si>
  <si>
    <t>Largeur du tissu fini</t>
  </si>
  <si>
    <t>Dimensions du tissu fini: </t>
  </si>
  <si>
    <t>= fils/arrondi↗</t>
  </si>
  <si>
    <t>Poids de la chaîne</t>
  </si>
  <si>
    <t>Poids de la trame</t>
  </si>
  <si>
    <t>D</t>
  </si>
  <si>
    <t>E</t>
  </si>
  <si>
    <r>
      <t xml:space="preserve">Longueur des fils en m. </t>
    </r>
    <r>
      <rPr>
        <sz val="11"/>
        <color theme="1"/>
        <rFont val="Calibri"/>
        <family val="2"/>
      </rPr>
      <t>÷</t>
    </r>
    <r>
      <rPr>
        <sz val="11"/>
        <color theme="1"/>
        <rFont val="Arial"/>
        <family val="2"/>
      </rPr>
      <t xml:space="preserve"> n</t>
    </r>
    <r>
      <rPr>
        <vertAlign val="superscript"/>
        <sz val="11"/>
        <color theme="1"/>
        <rFont val="Arial"/>
        <family val="2"/>
      </rPr>
      <t>bre</t>
    </r>
    <r>
      <rPr>
        <sz val="11"/>
        <color theme="1"/>
        <rFont val="Arial"/>
        <family val="2"/>
      </rPr>
      <t xml:space="preserve"> m/kg</t>
    </r>
  </si>
  <si>
    <r>
      <t>N</t>
    </r>
    <r>
      <rPr>
        <vertAlign val="superscript"/>
        <sz val="11"/>
        <color theme="1"/>
        <rFont val="Arial"/>
        <family val="2"/>
      </rPr>
      <t>bre</t>
    </r>
    <r>
      <rPr>
        <sz val="11"/>
        <color theme="1"/>
        <rFont val="Arial"/>
        <family val="2"/>
      </rPr>
      <t xml:space="preserve"> fils/cm x largeur</t>
    </r>
  </si>
  <si>
    <r>
      <t>N</t>
    </r>
    <r>
      <rPr>
        <vertAlign val="superscript"/>
        <sz val="11"/>
        <color theme="1"/>
        <rFont val="Arial"/>
        <family val="2"/>
      </rPr>
      <t>bre</t>
    </r>
    <r>
      <rPr>
        <sz val="11"/>
        <color theme="1"/>
        <rFont val="Arial"/>
        <family val="2"/>
      </rPr>
      <t xml:space="preserve"> fils x longueur</t>
    </r>
  </si>
  <si>
    <t>Type d'ouvrage:</t>
  </si>
  <si>
    <t>= Long. totale (cm)</t>
  </si>
  <si>
    <t>Long. du tissu fini</t>
  </si>
  <si>
    <t>Proportions (%)</t>
  </si>
  <si>
    <r>
      <t>N</t>
    </r>
    <r>
      <rPr>
        <vertAlign val="superscript"/>
        <sz val="11"/>
        <color theme="1"/>
        <rFont val="Arial"/>
        <family val="2"/>
      </rPr>
      <t>bre</t>
    </r>
    <r>
      <rPr>
        <sz val="11"/>
        <color theme="1"/>
        <rFont val="Arial"/>
        <family val="2"/>
      </rPr>
      <t xml:space="preserve"> duites/cm x larg. x long. à tisser</t>
    </r>
  </si>
  <si>
    <t>Fil à fil ou par portée (nombre de fils par groupe)</t>
  </si>
  <si>
    <t>Choix du peigne et serrage</t>
  </si>
  <si>
    <t>Fils/dent</t>
  </si>
  <si>
    <t>N° du peigne</t>
  </si>
  <si>
    <t>Marque</t>
  </si>
  <si>
    <t>Longueur:</t>
  </si>
  <si>
    <t>Largeur:</t>
  </si>
  <si>
    <t>Matière chaîne :</t>
  </si>
  <si>
    <t>Matière trame :</t>
  </si>
  <si>
    <t>Commande &amp; devis</t>
  </si>
  <si>
    <t>Gr/U</t>
  </si>
  <si>
    <t>Gr</t>
  </si>
  <si>
    <t>Prix/U (xxx)</t>
  </si>
  <si>
    <t>Devis matière</t>
  </si>
  <si>
    <t>Qté</t>
  </si>
  <si>
    <t>Prix TTC</t>
  </si>
  <si>
    <t>Sous total</t>
  </si>
  <si>
    <t>Frais de port</t>
  </si>
  <si>
    <t>Grand total</t>
  </si>
  <si>
    <t>Autres matériaux</t>
  </si>
  <si>
    <t>Système &amp; schéma d’ourdissage</t>
  </si>
  <si>
    <t>Schema d'enfilage et de marchage</t>
  </si>
  <si>
    <t>Temps</t>
  </si>
  <si>
    <t>Cm tissé</t>
  </si>
  <si>
    <t>Titrage m/kg</t>
  </si>
  <si>
    <t>Armure</t>
  </si>
  <si>
    <t>Toile avec changement de couleur tous les 2cm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</si>
</sst>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[$-F400]h:mm:ss\ AM/P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theme="1"/>
      <name val="Calibri"/>
      <family val="2"/>
    </font>
    <font>
      <i/>
      <sz val="11"/>
      <color theme="1"/>
      <name val="Arial"/>
      <family val="2"/>
    </font>
    <font>
      <sz val="11"/>
      <color theme="1"/>
      <name val="Arial Narrow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4" fontId="2" fillId="0" borderId="0" xfId="0" applyNumberFormat="1" applyFont="1"/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49" fontId="2" fillId="0" borderId="3" xfId="0" applyNumberFormat="1" applyFont="1" applyBorder="1"/>
    <xf numFmtId="0" fontId="2" fillId="0" borderId="0" xfId="0" applyFont="1" applyAlignment="1">
      <alignment horizontal="left"/>
    </xf>
    <xf numFmtId="0" fontId="1" fillId="0" borderId="4" xfId="0" applyFont="1" applyBorder="1"/>
    <xf numFmtId="49" fontId="1" fillId="0" borderId="1" xfId="0" applyNumberFormat="1" applyFont="1" applyBorder="1"/>
    <xf numFmtId="49" fontId="2" fillId="0" borderId="1" xfId="0" quotePrefix="1" applyNumberFormat="1" applyFont="1" applyBorder="1"/>
    <xf numFmtId="0" fontId="1" fillId="0" borderId="0" xfId="0" applyFont="1" applyAlignment="1">
      <alignment horizontal="left" vertical="center"/>
    </xf>
    <xf numFmtId="3" fontId="1" fillId="0" borderId="0" xfId="0" applyNumberFormat="1" applyFont="1"/>
    <xf numFmtId="16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/>
    <xf numFmtId="165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/>
    </xf>
    <xf numFmtId="0" fontId="1" fillId="2" borderId="2" xfId="0" applyFont="1" applyFill="1" applyBorder="1"/>
    <xf numFmtId="0" fontId="1" fillId="2" borderId="4" xfId="0" applyFont="1" applyFill="1" applyBorder="1"/>
    <xf numFmtId="0" fontId="1" fillId="2" borderId="3" xfId="0" applyFont="1" applyFill="1" applyBorder="1"/>
    <xf numFmtId="49" fontId="1" fillId="0" borderId="6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49" fontId="1" fillId="0" borderId="2" xfId="0" applyNumberFormat="1" applyFont="1" applyBorder="1"/>
    <xf numFmtId="49" fontId="1" fillId="0" borderId="4" xfId="0" applyNumberFormat="1" applyFont="1" applyBorder="1"/>
    <xf numFmtId="49" fontId="1" fillId="0" borderId="3" xfId="0" applyNumberFormat="1" applyFont="1" applyBorder="1"/>
    <xf numFmtId="49" fontId="1" fillId="0" borderId="2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tabSelected="1" showRuler="0" zoomScaleNormal="100" workbookViewId="0">
      <selection activeCell="E85" sqref="E85"/>
    </sheetView>
  </sheetViews>
  <sheetFormatPr baseColWidth="10" defaultColWidth="11.44140625" defaultRowHeight="13.8" x14ac:dyDescent="0.25"/>
  <cols>
    <col min="1" max="5" width="6.44140625" style="1" customWidth="1"/>
    <col min="6" max="9" width="6.44140625" style="6" customWidth="1"/>
    <col min="10" max="13" width="6.44140625" style="1" customWidth="1"/>
    <col min="14" max="16384" width="11.44140625" style="1"/>
  </cols>
  <sheetData>
    <row r="1" spans="1:14" ht="17.399999999999999" x14ac:dyDescent="0.3">
      <c r="A1" s="5" t="s">
        <v>40</v>
      </c>
      <c r="B1" s="5"/>
      <c r="C1" s="5"/>
      <c r="H1" s="1"/>
      <c r="I1" s="5"/>
      <c r="K1" s="6"/>
    </row>
    <row r="2" spans="1:14" ht="9" customHeight="1" x14ac:dyDescent="0.3">
      <c r="A2" s="5"/>
      <c r="B2" s="5"/>
      <c r="C2" s="5"/>
      <c r="H2" s="5"/>
    </row>
    <row r="3" spans="1:14" x14ac:dyDescent="0.25">
      <c r="A3" s="4" t="s">
        <v>31</v>
      </c>
      <c r="F3" s="23" t="s">
        <v>50</v>
      </c>
      <c r="H3" s="90">
        <v>100</v>
      </c>
      <c r="I3" s="90"/>
      <c r="J3" s="23" t="s">
        <v>51</v>
      </c>
      <c r="L3" s="91">
        <v>50</v>
      </c>
      <c r="M3" s="91"/>
      <c r="N3" s="24"/>
    </row>
    <row r="4" spans="1:14" ht="6" customHeight="1" x14ac:dyDescent="0.25">
      <c r="A4" s="4"/>
      <c r="F4" s="23"/>
      <c r="G4" s="23"/>
      <c r="N4" s="24"/>
    </row>
    <row r="5" spans="1:14" ht="17.399999999999999" x14ac:dyDescent="0.3">
      <c r="A5" s="5" t="s">
        <v>0</v>
      </c>
      <c r="B5" s="5"/>
      <c r="C5" s="5"/>
    </row>
    <row r="6" spans="1:14" s="2" customFormat="1" ht="15" customHeight="1" x14ac:dyDescent="0.25">
      <c r="A6" s="18" t="s">
        <v>52</v>
      </c>
      <c r="B6" s="18"/>
      <c r="C6" s="18"/>
      <c r="D6" s="40" t="s">
        <v>3</v>
      </c>
      <c r="E6" s="41"/>
      <c r="F6" s="40" t="s">
        <v>4</v>
      </c>
      <c r="G6" s="41"/>
      <c r="H6" s="40" t="s">
        <v>5</v>
      </c>
      <c r="I6" s="41"/>
      <c r="J6" s="40" t="s">
        <v>35</v>
      </c>
      <c r="K6" s="41"/>
      <c r="L6" s="40" t="s">
        <v>36</v>
      </c>
      <c r="M6" s="41"/>
    </row>
    <row r="7" spans="1:14" x14ac:dyDescent="0.25">
      <c r="A7" s="34" t="s">
        <v>49</v>
      </c>
      <c r="B7" s="35"/>
      <c r="C7" s="36"/>
      <c r="D7" s="42"/>
      <c r="E7" s="43"/>
      <c r="F7" s="42"/>
      <c r="G7" s="43"/>
      <c r="H7" s="42"/>
      <c r="I7" s="43"/>
      <c r="J7" s="42"/>
      <c r="K7" s="43"/>
      <c r="L7" s="42"/>
      <c r="M7" s="43"/>
    </row>
    <row r="8" spans="1:14" x14ac:dyDescent="0.25">
      <c r="A8" s="34" t="s">
        <v>1</v>
      </c>
      <c r="B8" s="35"/>
      <c r="C8" s="36"/>
      <c r="D8" s="42"/>
      <c r="E8" s="43"/>
      <c r="F8" s="42"/>
      <c r="G8" s="43"/>
      <c r="H8" s="42"/>
      <c r="I8" s="43"/>
      <c r="J8" s="42"/>
      <c r="K8" s="43"/>
      <c r="L8" s="42"/>
      <c r="M8" s="43"/>
    </row>
    <row r="9" spans="1:14" x14ac:dyDescent="0.25">
      <c r="A9" s="34" t="s">
        <v>2</v>
      </c>
      <c r="B9" s="35"/>
      <c r="C9" s="36"/>
      <c r="D9" s="80">
        <v>6000</v>
      </c>
      <c r="E9" s="81"/>
      <c r="F9" s="81"/>
      <c r="G9" s="81"/>
      <c r="H9" s="81"/>
      <c r="I9" s="81"/>
      <c r="J9" s="81"/>
      <c r="K9" s="81"/>
      <c r="L9" s="81"/>
      <c r="M9" s="82"/>
    </row>
    <row r="10" spans="1:14" x14ac:dyDescent="0.25">
      <c r="A10" s="34" t="s">
        <v>17</v>
      </c>
      <c r="B10" s="35"/>
      <c r="C10" s="36"/>
      <c r="D10" s="42"/>
      <c r="E10" s="43"/>
      <c r="F10" s="42"/>
      <c r="G10" s="43"/>
      <c r="H10" s="42"/>
      <c r="I10" s="43"/>
      <c r="J10" s="42"/>
      <c r="K10" s="43"/>
      <c r="L10" s="42"/>
      <c r="M10" s="43"/>
    </row>
    <row r="11" spans="1:14" x14ac:dyDescent="0.25">
      <c r="A11" s="34" t="s">
        <v>43</v>
      </c>
      <c r="B11" s="35"/>
      <c r="C11" s="36"/>
      <c r="D11" s="44"/>
      <c r="E11" s="45"/>
      <c r="F11" s="44"/>
      <c r="G11" s="45"/>
      <c r="H11" s="44"/>
      <c r="I11" s="45"/>
      <c r="J11" s="44"/>
      <c r="K11" s="45"/>
      <c r="L11" s="44"/>
      <c r="M11" s="45"/>
    </row>
    <row r="12" spans="1:14" ht="7.5" customHeight="1" x14ac:dyDescent="0.25"/>
    <row r="13" spans="1:14" x14ac:dyDescent="0.25">
      <c r="A13" s="4" t="s">
        <v>18</v>
      </c>
      <c r="B13" s="4"/>
      <c r="C13" s="4"/>
      <c r="F13" s="1"/>
      <c r="H13" s="13" t="s">
        <v>19</v>
      </c>
    </row>
    <row r="14" spans="1:14" x14ac:dyDescent="0.25">
      <c r="A14" s="20" t="s">
        <v>42</v>
      </c>
      <c r="B14" s="20"/>
      <c r="C14" s="20"/>
      <c r="D14" s="87"/>
      <c r="E14" s="87"/>
      <c r="F14" s="54">
        <v>100</v>
      </c>
      <c r="G14" s="55"/>
      <c r="H14" s="16" t="s">
        <v>30</v>
      </c>
      <c r="I14" s="15"/>
      <c r="J14" s="19"/>
      <c r="K14" s="16"/>
      <c r="L14" s="54">
        <f>L3</f>
        <v>50</v>
      </c>
      <c r="M14" s="54"/>
    </row>
    <row r="15" spans="1:14" ht="15" customHeight="1" x14ac:dyDescent="0.25">
      <c r="A15" s="46" t="s">
        <v>23</v>
      </c>
      <c r="B15" s="38"/>
      <c r="C15" s="39"/>
      <c r="D15" s="87"/>
      <c r="E15" s="87"/>
      <c r="F15" s="54">
        <v>4</v>
      </c>
      <c r="G15" s="55"/>
      <c r="H15" s="37" t="s">
        <v>8</v>
      </c>
      <c r="I15" s="38"/>
      <c r="J15" s="39"/>
      <c r="K15" s="10"/>
      <c r="L15" s="54">
        <v>0</v>
      </c>
      <c r="M15" s="54"/>
    </row>
    <row r="16" spans="1:14" ht="15" customHeight="1" x14ac:dyDescent="0.25">
      <c r="A16" s="47" t="s">
        <v>6</v>
      </c>
      <c r="B16" s="48"/>
      <c r="C16" s="49"/>
      <c r="D16" s="88">
        <v>0.1</v>
      </c>
      <c r="E16" s="88"/>
      <c r="F16" s="54">
        <f>(F14+F15)*D16</f>
        <v>10.4</v>
      </c>
      <c r="G16" s="55"/>
      <c r="H16" s="37" t="s">
        <v>9</v>
      </c>
      <c r="I16" s="38"/>
      <c r="J16" s="39"/>
      <c r="K16" s="11">
        <v>0.1</v>
      </c>
      <c r="L16" s="54">
        <f>SUM(L14:M15)*K16</f>
        <v>5</v>
      </c>
      <c r="M16" s="54"/>
    </row>
    <row r="17" spans="1:13" x14ac:dyDescent="0.25">
      <c r="A17" s="47" t="s">
        <v>7</v>
      </c>
      <c r="B17" s="48"/>
      <c r="C17" s="49"/>
      <c r="D17" s="87"/>
      <c r="E17" s="87"/>
      <c r="F17" s="54">
        <f>SUM(F14:G16)</f>
        <v>114.4</v>
      </c>
      <c r="G17" s="55"/>
      <c r="H17" s="37"/>
      <c r="I17" s="38"/>
      <c r="J17" s="39"/>
      <c r="K17" s="9"/>
      <c r="L17" s="54"/>
      <c r="M17" s="54"/>
    </row>
    <row r="18" spans="1:13" x14ac:dyDescent="0.25">
      <c r="A18" s="50" t="s">
        <v>24</v>
      </c>
      <c r="B18" s="51"/>
      <c r="C18" s="52"/>
      <c r="D18" s="87"/>
      <c r="E18" s="87"/>
      <c r="F18" s="54">
        <v>70</v>
      </c>
      <c r="G18" s="55"/>
      <c r="H18" s="37"/>
      <c r="I18" s="38"/>
      <c r="J18" s="39"/>
      <c r="K18" s="9"/>
      <c r="L18" s="54"/>
      <c r="M18" s="54"/>
    </row>
    <row r="19" spans="1:13" x14ac:dyDescent="0.25">
      <c r="A19" s="21" t="s">
        <v>41</v>
      </c>
      <c r="B19" s="12"/>
      <c r="C19" s="12"/>
      <c r="D19" s="54">
        <f>SUM(F17:G18)</f>
        <v>184.4</v>
      </c>
      <c r="E19" s="87"/>
      <c r="F19" s="85">
        <f>ROUNDUP(D19,0)</f>
        <v>185</v>
      </c>
      <c r="G19" s="86"/>
      <c r="H19" s="17" t="s">
        <v>26</v>
      </c>
      <c r="I19" s="12"/>
      <c r="J19" s="7"/>
      <c r="K19" s="7"/>
      <c r="L19" s="85">
        <f>SUM(L14:M18)</f>
        <v>55</v>
      </c>
      <c r="M19" s="85"/>
    </row>
    <row r="20" spans="1:13" ht="7.5" customHeight="1" x14ac:dyDescent="0.25">
      <c r="A20" s="3"/>
      <c r="B20" s="3"/>
      <c r="C20" s="3"/>
    </row>
    <row r="21" spans="1:13" ht="14.4" x14ac:dyDescent="0.3">
      <c r="A21" s="4" t="s">
        <v>10</v>
      </c>
      <c r="B21" s="4"/>
      <c r="C21" s="4"/>
      <c r="L21" s="89" t="s">
        <v>12</v>
      </c>
      <c r="M21" s="89"/>
    </row>
    <row r="22" spans="1:13" x14ac:dyDescent="0.25">
      <c r="A22" s="65" t="s">
        <v>25</v>
      </c>
      <c r="B22" s="66"/>
      <c r="C22" s="66"/>
      <c r="D22" s="66"/>
      <c r="E22" s="66"/>
      <c r="F22" s="66"/>
      <c r="G22" s="67"/>
      <c r="H22" s="83" t="s">
        <v>13</v>
      </c>
      <c r="I22" s="83"/>
      <c r="J22" s="54">
        <v>8</v>
      </c>
      <c r="K22" s="54"/>
      <c r="L22" s="54"/>
      <c r="M22" s="54"/>
    </row>
    <row r="23" spans="1:13" ht="16.2" x14ac:dyDescent="0.25">
      <c r="A23" s="71" t="s">
        <v>11</v>
      </c>
      <c r="B23" s="71"/>
      <c r="C23" s="71"/>
      <c r="D23" s="71"/>
      <c r="E23" s="7" t="s">
        <v>38</v>
      </c>
      <c r="F23" s="7"/>
      <c r="G23" s="8"/>
      <c r="H23" s="84" t="s">
        <v>32</v>
      </c>
      <c r="I23" s="84"/>
      <c r="J23" s="54">
        <f>J22*L19</f>
        <v>440</v>
      </c>
      <c r="K23" s="54"/>
      <c r="L23" s="54">
        <f>ROUNDUP(J23,0)</f>
        <v>440</v>
      </c>
      <c r="M23" s="54"/>
    </row>
    <row r="24" spans="1:13" s="14" customFormat="1" ht="16.5" customHeight="1" x14ac:dyDescent="0.3">
      <c r="A24" s="72" t="s">
        <v>27</v>
      </c>
      <c r="B24" s="72"/>
      <c r="C24" s="72"/>
      <c r="D24" s="72"/>
      <c r="E24" s="62" t="s">
        <v>39</v>
      </c>
      <c r="F24" s="63"/>
      <c r="G24" s="64"/>
      <c r="H24" s="53" t="s">
        <v>14</v>
      </c>
      <c r="I24" s="53"/>
      <c r="J24" s="76">
        <f>L23*F19</f>
        <v>81400</v>
      </c>
      <c r="K24" s="76"/>
      <c r="L24" s="76">
        <f>J24/100</f>
        <v>814</v>
      </c>
      <c r="M24" s="76"/>
    </row>
    <row r="25" spans="1:13" s="14" customFormat="1" ht="34.5" customHeight="1" x14ac:dyDescent="0.3">
      <c r="A25" s="59" t="s">
        <v>33</v>
      </c>
      <c r="B25" s="60"/>
      <c r="C25" s="60"/>
      <c r="D25" s="61"/>
      <c r="E25" s="73" t="s">
        <v>37</v>
      </c>
      <c r="F25" s="74"/>
      <c r="G25" s="75"/>
      <c r="H25" s="53" t="s">
        <v>15</v>
      </c>
      <c r="I25" s="53"/>
      <c r="J25" s="78">
        <f>L24/D9</f>
        <v>0.13566666666666666</v>
      </c>
      <c r="K25" s="78"/>
      <c r="L25" s="77">
        <f>J25*1000</f>
        <v>135.66666666666666</v>
      </c>
      <c r="M25" s="77"/>
    </row>
    <row r="26" spans="1:13" ht="9" customHeight="1" x14ac:dyDescent="0.25"/>
    <row r="27" spans="1:13" ht="17.399999999999999" x14ac:dyDescent="0.3">
      <c r="A27" s="5" t="s">
        <v>16</v>
      </c>
      <c r="B27" s="5"/>
      <c r="C27" s="5"/>
    </row>
    <row r="28" spans="1:13" s="2" customFormat="1" ht="15" customHeight="1" x14ac:dyDescent="0.25">
      <c r="A28" s="18" t="s">
        <v>53</v>
      </c>
      <c r="B28" s="18"/>
      <c r="C28" s="18"/>
      <c r="D28" s="40" t="s">
        <v>3</v>
      </c>
      <c r="E28" s="41"/>
      <c r="F28" s="40" t="s">
        <v>4</v>
      </c>
      <c r="G28" s="41"/>
      <c r="H28" s="40" t="s">
        <v>5</v>
      </c>
      <c r="I28" s="41"/>
      <c r="J28" s="40" t="s">
        <v>35</v>
      </c>
      <c r="K28" s="41"/>
      <c r="L28" s="40" t="s">
        <v>36</v>
      </c>
      <c r="M28" s="41"/>
    </row>
    <row r="29" spans="1:13" x14ac:dyDescent="0.25">
      <c r="A29" s="34" t="s">
        <v>49</v>
      </c>
      <c r="B29" s="35"/>
      <c r="C29" s="36"/>
      <c r="D29" s="42"/>
      <c r="E29" s="43"/>
      <c r="F29" s="42"/>
      <c r="G29" s="43"/>
      <c r="H29" s="42"/>
      <c r="I29" s="43"/>
      <c r="J29" s="42"/>
      <c r="K29" s="43"/>
      <c r="L29" s="42"/>
      <c r="M29" s="43"/>
    </row>
    <row r="30" spans="1:13" x14ac:dyDescent="0.25">
      <c r="A30" s="34" t="s">
        <v>1</v>
      </c>
      <c r="B30" s="35"/>
      <c r="C30" s="36"/>
      <c r="D30" s="42"/>
      <c r="E30" s="43"/>
      <c r="F30" s="42"/>
      <c r="G30" s="43"/>
      <c r="H30" s="42"/>
      <c r="I30" s="43"/>
      <c r="J30" s="42"/>
      <c r="K30" s="43"/>
      <c r="L30" s="42"/>
      <c r="M30" s="43"/>
    </row>
    <row r="31" spans="1:13" x14ac:dyDescent="0.25">
      <c r="A31" s="34" t="s">
        <v>2</v>
      </c>
      <c r="B31" s="35"/>
      <c r="C31" s="36"/>
      <c r="D31" s="80">
        <v>6000</v>
      </c>
      <c r="E31" s="81"/>
      <c r="F31" s="81"/>
      <c r="G31" s="81"/>
      <c r="H31" s="81"/>
      <c r="I31" s="81"/>
      <c r="J31" s="81"/>
      <c r="K31" s="81"/>
      <c r="L31" s="81"/>
      <c r="M31" s="82"/>
    </row>
    <row r="32" spans="1:13" x14ac:dyDescent="0.25">
      <c r="A32" s="34" t="s">
        <v>17</v>
      </c>
      <c r="B32" s="35"/>
      <c r="C32" s="36"/>
      <c r="D32" s="42"/>
      <c r="E32" s="43"/>
      <c r="F32" s="42"/>
      <c r="G32" s="43"/>
      <c r="H32" s="42"/>
      <c r="I32" s="43"/>
      <c r="J32" s="42"/>
      <c r="K32" s="43"/>
      <c r="L32" s="42"/>
      <c r="M32" s="43"/>
    </row>
    <row r="33" spans="1:13" x14ac:dyDescent="0.25">
      <c r="A33" s="34" t="s">
        <v>43</v>
      </c>
      <c r="B33" s="35"/>
      <c r="C33" s="36"/>
      <c r="D33" s="44"/>
      <c r="E33" s="45"/>
      <c r="F33" s="44"/>
      <c r="G33" s="45"/>
      <c r="H33" s="44"/>
      <c r="I33" s="45"/>
      <c r="J33" s="44"/>
      <c r="K33" s="45"/>
      <c r="L33" s="44"/>
      <c r="M33" s="45"/>
    </row>
    <row r="34" spans="1:13" ht="7.5" customHeight="1" x14ac:dyDescent="0.25">
      <c r="A34" s="3"/>
      <c r="B34" s="3"/>
      <c r="C34" s="3"/>
    </row>
    <row r="35" spans="1:13" ht="14.4" x14ac:dyDescent="0.3">
      <c r="A35" s="4" t="s">
        <v>20</v>
      </c>
      <c r="B35" s="4"/>
      <c r="C35" s="4"/>
      <c r="I35" s="1"/>
      <c r="L35" s="79" t="s">
        <v>12</v>
      </c>
      <c r="M35" s="79"/>
    </row>
    <row r="36" spans="1:13" ht="17.25" customHeight="1" x14ac:dyDescent="0.25">
      <c r="A36" s="65" t="s">
        <v>21</v>
      </c>
      <c r="B36" s="66"/>
      <c r="C36" s="66"/>
      <c r="D36" s="67"/>
      <c r="E36" s="68"/>
      <c r="F36" s="69"/>
      <c r="G36" s="70"/>
      <c r="H36" s="83" t="s">
        <v>13</v>
      </c>
      <c r="I36" s="83"/>
      <c r="J36" s="54">
        <v>9</v>
      </c>
      <c r="K36" s="54"/>
      <c r="L36" s="54"/>
      <c r="M36" s="54"/>
    </row>
    <row r="37" spans="1:13" s="14" customFormat="1" ht="30" customHeight="1" x14ac:dyDescent="0.3">
      <c r="A37" s="62" t="s">
        <v>27</v>
      </c>
      <c r="B37" s="63"/>
      <c r="C37" s="63"/>
      <c r="D37" s="64"/>
      <c r="E37" s="56" t="s">
        <v>44</v>
      </c>
      <c r="F37" s="57"/>
      <c r="G37" s="58"/>
      <c r="H37" s="53" t="s">
        <v>14</v>
      </c>
      <c r="I37" s="53"/>
      <c r="J37" s="76">
        <f>J36*L19*F17</f>
        <v>56628</v>
      </c>
      <c r="K37" s="76"/>
      <c r="L37" s="76">
        <f>J37/100</f>
        <v>566.28</v>
      </c>
      <c r="M37" s="76"/>
    </row>
    <row r="38" spans="1:13" s="14" customFormat="1" ht="31.5" customHeight="1" x14ac:dyDescent="0.3">
      <c r="A38" s="59" t="s">
        <v>34</v>
      </c>
      <c r="B38" s="60"/>
      <c r="C38" s="60"/>
      <c r="D38" s="61"/>
      <c r="E38" s="56" t="s">
        <v>37</v>
      </c>
      <c r="F38" s="57"/>
      <c r="G38" s="58"/>
      <c r="H38" s="53" t="s">
        <v>15</v>
      </c>
      <c r="I38" s="53"/>
      <c r="J38" s="78">
        <f>L37/D31</f>
        <v>9.4379999999999992E-2</v>
      </c>
      <c r="K38" s="78"/>
      <c r="L38" s="77">
        <f>J38*1000</f>
        <v>94.38</v>
      </c>
      <c r="M38" s="77"/>
    </row>
    <row r="39" spans="1:13" ht="6" customHeight="1" x14ac:dyDescent="0.25">
      <c r="A39" s="22"/>
      <c r="B39" s="22"/>
      <c r="C39" s="22"/>
      <c r="D39" s="2"/>
      <c r="E39" s="2"/>
      <c r="F39" s="25"/>
      <c r="G39" s="25"/>
      <c r="H39" s="2"/>
      <c r="I39" s="2"/>
      <c r="J39" s="25"/>
      <c r="K39" s="25"/>
    </row>
    <row r="40" spans="1:13" ht="17.399999999999999" x14ac:dyDescent="0.3">
      <c r="A40" s="5" t="s">
        <v>54</v>
      </c>
    </row>
    <row r="41" spans="1:13" s="27" customFormat="1" ht="27.6" x14ac:dyDescent="0.3">
      <c r="A41" s="93" t="s">
        <v>1</v>
      </c>
      <c r="B41" s="93"/>
      <c r="C41" s="28" t="s">
        <v>55</v>
      </c>
      <c r="D41" s="29" t="s">
        <v>57</v>
      </c>
      <c r="E41" s="28" t="s">
        <v>56</v>
      </c>
      <c r="F41" s="94" t="s">
        <v>58</v>
      </c>
      <c r="G41" s="94"/>
      <c r="H41" s="26" t="s">
        <v>59</v>
      </c>
      <c r="I41" s="76" t="s">
        <v>60</v>
      </c>
      <c r="J41" s="76"/>
    </row>
    <row r="42" spans="1:13" x14ac:dyDescent="0.25">
      <c r="A42" s="87" t="s">
        <v>3</v>
      </c>
      <c r="B42" s="87"/>
      <c r="C42" s="30"/>
      <c r="D42" s="30"/>
      <c r="E42" s="30"/>
      <c r="F42" s="54"/>
      <c r="G42" s="54"/>
      <c r="H42" s="8"/>
      <c r="I42" s="54"/>
      <c r="J42" s="54"/>
    </row>
    <row r="43" spans="1:13" x14ac:dyDescent="0.25">
      <c r="A43" s="87" t="s">
        <v>4</v>
      </c>
      <c r="B43" s="87"/>
      <c r="C43" s="30"/>
      <c r="D43" s="30"/>
      <c r="E43" s="30"/>
      <c r="F43" s="54"/>
      <c r="G43" s="54"/>
      <c r="H43" s="8"/>
      <c r="I43" s="54"/>
      <c r="J43" s="54"/>
    </row>
    <row r="44" spans="1:13" x14ac:dyDescent="0.25">
      <c r="A44" s="87" t="s">
        <v>5</v>
      </c>
      <c r="B44" s="87"/>
      <c r="C44" s="30"/>
      <c r="D44" s="30"/>
      <c r="E44" s="30"/>
      <c r="F44" s="54"/>
      <c r="G44" s="54"/>
      <c r="H44" s="8"/>
      <c r="I44" s="54"/>
      <c r="J44" s="54"/>
    </row>
    <row r="45" spans="1:13" x14ac:dyDescent="0.25">
      <c r="A45" s="87" t="s">
        <v>35</v>
      </c>
      <c r="B45" s="87"/>
      <c r="C45" s="30"/>
      <c r="D45" s="30"/>
      <c r="E45" s="30"/>
      <c r="F45" s="54"/>
      <c r="G45" s="54"/>
      <c r="H45" s="8"/>
      <c r="I45" s="54"/>
      <c r="J45" s="54"/>
    </row>
    <row r="46" spans="1:13" x14ac:dyDescent="0.25">
      <c r="A46" s="87" t="s">
        <v>36</v>
      </c>
      <c r="B46" s="87"/>
      <c r="C46" s="30"/>
      <c r="D46" s="30"/>
      <c r="E46" s="30"/>
      <c r="F46" s="54"/>
      <c r="G46" s="54"/>
      <c r="H46" s="8"/>
      <c r="I46" s="54"/>
      <c r="J46" s="54"/>
    </row>
    <row r="47" spans="1:13" x14ac:dyDescent="0.25">
      <c r="A47" s="1" t="s">
        <v>61</v>
      </c>
      <c r="I47" s="92">
        <f>SUM(I42:J46)</f>
        <v>0</v>
      </c>
      <c r="J47" s="92"/>
    </row>
    <row r="48" spans="1:13" x14ac:dyDescent="0.25">
      <c r="A48" s="1" t="s">
        <v>62</v>
      </c>
      <c r="I48" s="90">
        <v>0</v>
      </c>
      <c r="J48" s="90"/>
    </row>
    <row r="49" spans="1:10" x14ac:dyDescent="0.25">
      <c r="A49" s="1" t="s">
        <v>64</v>
      </c>
      <c r="I49" s="90">
        <v>0</v>
      </c>
      <c r="J49" s="90"/>
    </row>
    <row r="50" spans="1:10" x14ac:dyDescent="0.25">
      <c r="A50" s="1" t="s">
        <v>63</v>
      </c>
      <c r="I50" s="90">
        <f>SUM(I47:J49)</f>
        <v>0</v>
      </c>
      <c r="J50" s="90"/>
    </row>
    <row r="51" spans="1:10" x14ac:dyDescent="0.25">
      <c r="A51" s="1" t="s">
        <v>29</v>
      </c>
      <c r="I51" s="90"/>
      <c r="J51" s="90"/>
    </row>
    <row r="52" spans="1:10" ht="6" customHeight="1" x14ac:dyDescent="0.25"/>
    <row r="53" spans="1:10" ht="17.399999999999999" x14ac:dyDescent="0.3">
      <c r="A53" s="5" t="s">
        <v>65</v>
      </c>
      <c r="B53" s="5"/>
      <c r="C53" s="5"/>
      <c r="G53" s="1"/>
      <c r="H53" s="1"/>
    </row>
    <row r="54" spans="1:10" x14ac:dyDescent="0.25">
      <c r="A54" s="1" t="s">
        <v>45</v>
      </c>
      <c r="G54" s="1"/>
      <c r="H54" s="1"/>
    </row>
    <row r="55" spans="1:10" x14ac:dyDescent="0.25">
      <c r="A55" s="1" t="s">
        <v>28</v>
      </c>
    </row>
    <row r="56" spans="1:10" ht="6" customHeight="1" x14ac:dyDescent="0.25"/>
    <row r="57" spans="1:10" ht="17.399999999999999" x14ac:dyDescent="0.3">
      <c r="A57" s="5" t="s">
        <v>46</v>
      </c>
      <c r="B57" s="5"/>
      <c r="C57" s="5"/>
    </row>
    <row r="58" spans="1:10" x14ac:dyDescent="0.25">
      <c r="A58" s="1" t="s">
        <v>48</v>
      </c>
      <c r="C58" s="1">
        <v>4</v>
      </c>
      <c r="E58" s="1" t="s">
        <v>47</v>
      </c>
      <c r="G58" s="23">
        <v>2</v>
      </c>
    </row>
    <row r="60" spans="1:10" ht="17.399999999999999" x14ac:dyDescent="0.3">
      <c r="A60" s="5" t="s">
        <v>22</v>
      </c>
      <c r="B60" s="5"/>
      <c r="C60" s="5"/>
      <c r="E60" s="1" t="s">
        <v>66</v>
      </c>
      <c r="H60" s="1"/>
    </row>
  </sheetData>
  <mergeCells count="148">
    <mergeCell ref="I47:J47"/>
    <mergeCell ref="I48:J48"/>
    <mergeCell ref="I50:J50"/>
    <mergeCell ref="I49:J49"/>
    <mergeCell ref="I51:J51"/>
    <mergeCell ref="L33:M33"/>
    <mergeCell ref="A41:B41"/>
    <mergeCell ref="A42:B42"/>
    <mergeCell ref="A43:B43"/>
    <mergeCell ref="A44:B44"/>
    <mergeCell ref="A45:B45"/>
    <mergeCell ref="A46:B46"/>
    <mergeCell ref="F41:G41"/>
    <mergeCell ref="F42:G42"/>
    <mergeCell ref="F43:G43"/>
    <mergeCell ref="F44:G44"/>
    <mergeCell ref="F45:G45"/>
    <mergeCell ref="F46:G46"/>
    <mergeCell ref="I41:J41"/>
    <mergeCell ref="I42:J42"/>
    <mergeCell ref="I43:J43"/>
    <mergeCell ref="I44:J44"/>
    <mergeCell ref="I45:J45"/>
    <mergeCell ref="I46:J46"/>
    <mergeCell ref="L6:M6"/>
    <mergeCell ref="L7:M7"/>
    <mergeCell ref="L8:M8"/>
    <mergeCell ref="L10:M10"/>
    <mergeCell ref="L11:M11"/>
    <mergeCell ref="H3:I3"/>
    <mergeCell ref="L3:M3"/>
    <mergeCell ref="D9:M9"/>
    <mergeCell ref="H6:I6"/>
    <mergeCell ref="H7:I7"/>
    <mergeCell ref="H8:I8"/>
    <mergeCell ref="H10:I10"/>
    <mergeCell ref="H11:I11"/>
    <mergeCell ref="J6:K6"/>
    <mergeCell ref="J7:K7"/>
    <mergeCell ref="J8:K8"/>
    <mergeCell ref="J10:K10"/>
    <mergeCell ref="J11:K11"/>
    <mergeCell ref="D6:E6"/>
    <mergeCell ref="D7:E7"/>
    <mergeCell ref="D8:E8"/>
    <mergeCell ref="D10:E10"/>
    <mergeCell ref="D11:E11"/>
    <mergeCell ref="F6:G6"/>
    <mergeCell ref="F7:G7"/>
    <mergeCell ref="F8:G8"/>
    <mergeCell ref="F10:G10"/>
    <mergeCell ref="F11:G11"/>
    <mergeCell ref="L14:M14"/>
    <mergeCell ref="L16:M16"/>
    <mergeCell ref="L15:M15"/>
    <mergeCell ref="L17:M17"/>
    <mergeCell ref="F18:G18"/>
    <mergeCell ref="F19:G19"/>
    <mergeCell ref="D18:E18"/>
    <mergeCell ref="D19:E19"/>
    <mergeCell ref="D14:E14"/>
    <mergeCell ref="D15:E15"/>
    <mergeCell ref="D16:E16"/>
    <mergeCell ref="D17:E17"/>
    <mergeCell ref="L21:M21"/>
    <mergeCell ref="L22:M22"/>
    <mergeCell ref="F17:G17"/>
    <mergeCell ref="L23:M23"/>
    <mergeCell ref="L24:M24"/>
    <mergeCell ref="H22:I22"/>
    <mergeCell ref="H23:I23"/>
    <mergeCell ref="H24:I24"/>
    <mergeCell ref="L18:M18"/>
    <mergeCell ref="L19:M19"/>
    <mergeCell ref="H18:J18"/>
    <mergeCell ref="L36:M36"/>
    <mergeCell ref="L37:M37"/>
    <mergeCell ref="L38:M38"/>
    <mergeCell ref="J36:K36"/>
    <mergeCell ref="J37:K37"/>
    <mergeCell ref="J38:K38"/>
    <mergeCell ref="L35:M35"/>
    <mergeCell ref="L25:M25"/>
    <mergeCell ref="J22:K22"/>
    <mergeCell ref="J23:K23"/>
    <mergeCell ref="J24:K24"/>
    <mergeCell ref="J25:K25"/>
    <mergeCell ref="J28:K28"/>
    <mergeCell ref="L28:M28"/>
    <mergeCell ref="J29:K29"/>
    <mergeCell ref="L29:M29"/>
    <mergeCell ref="J30:K30"/>
    <mergeCell ref="L30:M30"/>
    <mergeCell ref="D31:M31"/>
    <mergeCell ref="D32:E32"/>
    <mergeCell ref="F32:G32"/>
    <mergeCell ref="H32:I32"/>
    <mergeCell ref="J32:K32"/>
    <mergeCell ref="L32:M32"/>
    <mergeCell ref="H36:I36"/>
    <mergeCell ref="H37:I37"/>
    <mergeCell ref="H38:I38"/>
    <mergeCell ref="E37:G37"/>
    <mergeCell ref="E38:G38"/>
    <mergeCell ref="A38:D38"/>
    <mergeCell ref="A37:D37"/>
    <mergeCell ref="A36:D36"/>
    <mergeCell ref="E36:G36"/>
    <mergeCell ref="A22:G22"/>
    <mergeCell ref="A23:D23"/>
    <mergeCell ref="A24:D24"/>
    <mergeCell ref="A25:D25"/>
    <mergeCell ref="E25:G25"/>
    <mergeCell ref="E24:G24"/>
    <mergeCell ref="D28:E28"/>
    <mergeCell ref="F28:G28"/>
    <mergeCell ref="D29:E29"/>
    <mergeCell ref="F29:G29"/>
    <mergeCell ref="D30:E30"/>
    <mergeCell ref="F30:G30"/>
    <mergeCell ref="D33:E33"/>
    <mergeCell ref="F33:G33"/>
    <mergeCell ref="A30:C30"/>
    <mergeCell ref="A32:C32"/>
    <mergeCell ref="A33:C33"/>
    <mergeCell ref="A7:C7"/>
    <mergeCell ref="A29:C29"/>
    <mergeCell ref="H16:J16"/>
    <mergeCell ref="H15:J15"/>
    <mergeCell ref="H17:J17"/>
    <mergeCell ref="H28:I28"/>
    <mergeCell ref="H29:I29"/>
    <mergeCell ref="H30:I30"/>
    <mergeCell ref="H33:I33"/>
    <mergeCell ref="J33:K33"/>
    <mergeCell ref="A8:C8"/>
    <mergeCell ref="A9:C9"/>
    <mergeCell ref="A10:C10"/>
    <mergeCell ref="A11:C11"/>
    <mergeCell ref="A15:C15"/>
    <mergeCell ref="A16:C16"/>
    <mergeCell ref="A17:C17"/>
    <mergeCell ref="A18:C18"/>
    <mergeCell ref="H25:I25"/>
    <mergeCell ref="F14:G14"/>
    <mergeCell ref="F15:G15"/>
    <mergeCell ref="F16:G16"/>
    <mergeCell ref="A31:C31"/>
  </mergeCells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A28FB-B963-4C64-95AD-3556A9E9DA1E}">
  <dimension ref="A1:D5"/>
  <sheetViews>
    <sheetView workbookViewId="0">
      <selection activeCell="D17" sqref="D17"/>
    </sheetView>
  </sheetViews>
  <sheetFormatPr baseColWidth="10" defaultRowHeight="13.2" x14ac:dyDescent="0.25"/>
  <cols>
    <col min="1" max="1" width="11.5546875" style="31"/>
    <col min="2" max="3" width="11.5546875" style="32"/>
    <col min="4" max="4" width="19.109375" style="33" customWidth="1"/>
    <col min="5" max="16384" width="11.5546875" style="32"/>
  </cols>
  <sheetData>
    <row r="1" spans="1:4" x14ac:dyDescent="0.25">
      <c r="A1" s="31" t="s">
        <v>67</v>
      </c>
      <c r="B1" s="32" t="s">
        <v>68</v>
      </c>
      <c r="C1" s="32" t="s">
        <v>69</v>
      </c>
      <c r="D1" s="33" t="s">
        <v>70</v>
      </c>
    </row>
    <row r="2" spans="1:4" x14ac:dyDescent="0.25">
      <c r="A2" s="31">
        <v>1.1203703703703704E-2</v>
      </c>
      <c r="B2" s="32">
        <v>15</v>
      </c>
      <c r="C2" s="95">
        <v>4500</v>
      </c>
      <c r="D2" s="96" t="s">
        <v>71</v>
      </c>
    </row>
    <row r="3" spans="1:4" x14ac:dyDescent="0.25">
      <c r="A3" s="31">
        <f>(A2/B2)*20</f>
        <v>1.4938271604938271E-2</v>
      </c>
      <c r="B3" s="32">
        <v>20</v>
      </c>
      <c r="C3" s="95"/>
      <c r="D3" s="96"/>
    </row>
    <row r="4" spans="1:4" x14ac:dyDescent="0.25">
      <c r="A4" s="31">
        <f>(A2/B2)*40</f>
        <v>2.9876543209876542E-2</v>
      </c>
      <c r="B4" s="32">
        <v>40</v>
      </c>
      <c r="C4" s="95"/>
      <c r="D4" s="96"/>
    </row>
    <row r="5" spans="1:4" x14ac:dyDescent="0.25">
      <c r="A5" s="31">
        <f>(A2/B2)*100</f>
        <v>7.4691358024691359E-2</v>
      </c>
      <c r="B5" s="32">
        <v>100</v>
      </c>
      <c r="C5" s="95"/>
      <c r="D5" s="96"/>
    </row>
  </sheetData>
  <mergeCells count="2">
    <mergeCell ref="C2:C5"/>
    <mergeCell ref="D2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CalculPro</vt:lpstr>
      <vt:lpstr>Travail_estimation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</dc:creator>
  <cp:lastModifiedBy>Sophie Namiech</cp:lastModifiedBy>
  <cp:lastPrinted>2021-05-19T18:41:54Z</cp:lastPrinted>
  <dcterms:created xsi:type="dcterms:W3CDTF">2016-04-09T06:30:02Z</dcterms:created>
  <dcterms:modified xsi:type="dcterms:W3CDTF">2026-07-22T07:38:37Z</dcterms:modified>
</cp:coreProperties>
</file>